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5192" windowHeight="7932"/>
  </bookViews>
  <sheets>
    <sheet name="Аналит.отчет" sheetId="1" r:id="rId1"/>
    <sheet name="Инвест. проекты" sheetId="5" r:id="rId2"/>
  </sheets>
  <definedNames>
    <definedName name="_xlnm.Print_Titles" localSheetId="0">Аналит.отчет!$5:$5</definedName>
    <definedName name="_xlnm.Print_Area" localSheetId="0">Аналит.отчет!$A$1:$E$163</definedName>
    <definedName name="_xlnm.Print_Area" localSheetId="1">'Инвест. проекты'!$A$1:$H$15</definedName>
  </definedNames>
  <calcPr calcId="114210" fullCalcOnLoad="1"/>
</workbook>
</file>

<file path=xl/calcChain.xml><?xml version="1.0" encoding="utf-8"?>
<calcChain xmlns="http://schemas.openxmlformats.org/spreadsheetml/2006/main">
  <c r="C32" i="1"/>
  <c r="D38"/>
  <c r="D22"/>
  <c r="C7"/>
  <c r="C22"/>
  <c r="E107"/>
  <c r="E41"/>
  <c r="E87"/>
  <c r="E86"/>
  <c r="E85"/>
  <c r="E84"/>
  <c r="E83"/>
  <c r="E81"/>
  <c r="E158"/>
  <c r="E155"/>
  <c r="C157"/>
  <c r="D157"/>
  <c r="E156"/>
  <c r="E154"/>
  <c r="C153"/>
  <c r="E153"/>
  <c r="D153"/>
  <c r="E151"/>
  <c r="E150"/>
  <c r="D151"/>
  <c r="D150"/>
  <c r="C151"/>
  <c r="C150"/>
  <c r="E130"/>
  <c r="E132"/>
  <c r="E133"/>
  <c r="E134"/>
  <c r="E137"/>
  <c r="E138"/>
  <c r="E141"/>
  <c r="E142"/>
  <c r="E144"/>
  <c r="E145"/>
  <c r="E146"/>
  <c r="E147"/>
  <c r="E129"/>
  <c r="E122"/>
  <c r="E124"/>
  <c r="E125"/>
  <c r="E127"/>
  <c r="D127"/>
  <c r="C127"/>
  <c r="D122"/>
  <c r="C122"/>
  <c r="E106"/>
  <c r="E108"/>
  <c r="E111"/>
  <c r="E112"/>
  <c r="E115"/>
  <c r="E116"/>
  <c r="E118"/>
  <c r="E119"/>
  <c r="E120"/>
  <c r="E121"/>
  <c r="E104"/>
  <c r="D104"/>
  <c r="D106"/>
  <c r="C106"/>
  <c r="C104"/>
  <c r="E28"/>
  <c r="E29"/>
  <c r="C29"/>
  <c r="E27"/>
  <c r="E24"/>
  <c r="E23"/>
  <c r="C9"/>
  <c r="E22"/>
  <c r="D7"/>
  <c r="D9"/>
  <c r="E9"/>
  <c r="E10"/>
  <c r="E11"/>
  <c r="E14"/>
  <c r="D32"/>
  <c r="E32"/>
  <c r="E46"/>
  <c r="E56"/>
  <c r="E59"/>
  <c r="E62"/>
  <c r="E61"/>
  <c r="E51"/>
  <c r="E50"/>
  <c r="E77"/>
  <c r="E75"/>
  <c r="E73"/>
  <c r="E71"/>
  <c r="E68"/>
  <c r="E66"/>
  <c r="E64"/>
  <c r="E38"/>
  <c r="E7"/>
</calcChain>
</file>

<file path=xl/sharedStrings.xml><?xml version="1.0" encoding="utf-8"?>
<sst xmlns="http://schemas.openxmlformats.org/spreadsheetml/2006/main" count="346" uniqueCount="153">
  <si>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</si>
  <si>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</si>
  <si>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</si>
  <si>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</si>
  <si>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</si>
  <si>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</si>
  <si>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</si>
  <si>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</si>
  <si>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</si>
  <si>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</si>
  <si>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</si>
  <si>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</si>
  <si>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</si>
  <si>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</si>
  <si>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</si>
  <si>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</si>
  <si>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3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</si>
  <si>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</si>
  <si>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</si>
  <si>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</si>
  <si>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</si>
  <si>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</si>
  <si>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</si>
  <si>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</si>
  <si>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</si>
  <si>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</si>
  <si>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</si>
  <si>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</si>
  <si>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</si>
  <si>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</si>
  <si>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</si>
  <si>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</si>
  <si>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Аналитический отчет о социально-экономической ситуации в муниципальном образовании "Нукутский район" за 1 квартал 2017 года</t>
  </si>
  <si>
    <t>Значение показателя за 1 квартал 2017 года</t>
  </si>
  <si>
    <t>Значение показателя за соответствующий период 2016 года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</si>
  <si>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</si>
  <si>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</si>
  <si>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</si>
  <si>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</si>
  <si>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</si>
  <si>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</si>
  <si>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</si>
  <si>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</si>
  <si>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</si>
  <si>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</si>
  <si>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</si>
  <si>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</si>
  <si>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</si>
  <si>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</si>
  <si>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</si>
  <si>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</si>
  <si>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</si>
  <si>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</si>
  <si>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</si>
  <si>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</si>
  <si>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</si>
  <si>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</si>
  <si>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</si>
  <si>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</si>
  <si>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</si>
  <si>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</si>
  <si>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</si>
  <si>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</si>
  <si>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</si>
  <si>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</si>
  <si>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</si>
  <si>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</si>
  <si>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</si>
  <si>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</si>
  <si>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</si>
  <si>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</si>
  <si>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</si>
  <si>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</si>
  <si>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</si>
  <si>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</si>
  <si>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</si>
  <si>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</si>
  <si>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</si>
  <si>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</si>
  <si>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</si>
  <si>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</si>
  <si>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</si>
  <si>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</si>
  <si>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</si>
  <si>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</si>
  <si>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</si>
  <si>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</si>
  <si>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</si>
  <si>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</si>
  <si>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</si>
  <si>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</si>
  <si>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</si>
  <si>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</si>
  <si>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</si>
  <si>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</si>
  <si>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</si>
  <si>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</si>
  <si>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</si>
  <si>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</si>
  <si>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</si>
  <si>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</si>
  <si>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</si>
  <si>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</si>
  <si>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</si>
  <si>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</si>
  <si>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</si>
  <si>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</si>
  <si>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</si>
  <si>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</si>
  <si>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</si>
  <si>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</si>
  <si>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</si>
  <si>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</si>
  <si>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</si>
  <si>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</si>
  <si>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</si>
  <si>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</si>
  <si>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</si>
  <si>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</si>
  <si>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</si>
  <si>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</si>
  <si>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</si>
  <si>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</si>
  <si>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</si>
  <si>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</si>
  <si>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</si>
  <si>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</si>
  <si>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</si>
  <si>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</si>
  <si>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</si>
  <si>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</si>
  <si>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</si>
  <si>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Администрация МО "Нукутский район"</t>
  </si>
  <si>
    <t>Строительство физкультурно-оздоровительного комплекса в д. Татхал-Онгой, ул. Спортивная, 52 «а»</t>
  </si>
  <si>
    <t>д Татхал-Онгой</t>
  </si>
  <si>
    <t>200 чел. в смену</t>
  </si>
  <si>
    <t>проект реализуется</t>
  </si>
  <si>
    <t>Капитальный ремонт здания МБОУ Новонукутская СОШ</t>
  </si>
  <si>
    <t>п. Новонукутский</t>
  </si>
  <si>
    <t>Мощность проекта
 (в соответст. единицах)</t>
  </si>
  <si>
    <t>Выборочный ремонт спортивных сооружений стадиона в п. Новонукутский, ул. Кирова, 25</t>
  </si>
  <si>
    <t>Строительство блочно-модульной котельной и инженерных сетей МБОУ Хадаханская СОШ</t>
  </si>
  <si>
    <t>с. Хадахан</t>
  </si>
  <si>
    <t>проект планируется к реализации (высокая степень готовности)</t>
  </si>
  <si>
    <t>Строительство школы в п. Новонукутский</t>
  </si>
  <si>
    <t>п Новонукутский</t>
  </si>
  <si>
    <t>154 места</t>
  </si>
  <si>
    <t>Строительство многофункционального учреждения культуры</t>
  </si>
  <si>
    <t>Строительство школы в с. Целинный</t>
  </si>
  <si>
    <t>п. Целинный</t>
  </si>
  <si>
    <t>проект реализуется (процедура электронного аукциона)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</si>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</sst>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5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18" fillId="0" borderId="0" xfId="0" applyFont="1"/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0" fontId="12" fillId="0" borderId="9" xfId="0" applyFont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2" fillId="3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18" fillId="0" borderId="10" xfId="0" applyFont="1" applyBorder="1"/>
    <xf numFmtId="0" fontId="13" fillId="3" borderId="0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="75" zoomScaleNormal="75" zoomScaleSheetLayoutView="80" workbookViewId="0">
      <pane ySplit="5" topLeftCell="A6" activePane="bottomLeft" state="frozen"/>
      <selection pane="bottomLeft" activeCell="F3" sqref="F3"/>
    </sheetView>
  </sheetViews>
  <sheetFormatPr defaultRowHeight="13.2"/>
  <cols>
    <col min="1" max="1" width="71.6640625" customWidth="1"/>
    <col min="2" max="2" width="11.6640625" customWidth="1"/>
    <col min="3" max="3" width="15.44140625" customWidth="1"/>
    <col min="4" max="4" width="21.88671875" customWidth="1"/>
    <col min="5" max="5" width="14.6640625" customWidth="1"/>
  </cols>
  <sheetData>
    <row r="1" spans="1:6" ht="105" hidden="1" customHeight="1">
      <c r="A1" s="1"/>
      <c r="B1" s="2"/>
      <c r="C1" s="1"/>
      <c r="D1" s="118" t="s">
        <v>35</v>
      </c>
      <c r="E1" s="118"/>
    </row>
    <row r="2" spans="1:6" ht="17.399999999999999" hidden="1">
      <c r="A2" s="2"/>
      <c r="B2" s="2"/>
      <c r="C2" s="1"/>
      <c r="D2" s="119"/>
      <c r="E2" s="119"/>
    </row>
    <row r="3" spans="1:6" ht="51" customHeight="1">
      <c r="A3" s="120" t="s">
        <v>32</v>
      </c>
      <c r="B3" s="120"/>
      <c r="C3" s="120"/>
      <c r="D3" s="120"/>
      <c r="E3" s="120"/>
    </row>
    <row r="4" spans="1:6" ht="17.399999999999999">
      <c r="A4" s="121"/>
      <c r="B4" s="121"/>
      <c r="C4" s="121"/>
      <c r="D4" s="121"/>
      <c r="E4" s="121"/>
    </row>
    <row r="5" spans="1:6" ht="111" customHeight="1">
      <c r="A5" s="57" t="s">
        <v>36</v>
      </c>
      <c r="B5" s="58" t="s">
        <v>37</v>
      </c>
      <c r="C5" s="59" t="s">
        <v>33</v>
      </c>
      <c r="D5" s="60" t="s">
        <v>34</v>
      </c>
      <c r="E5" s="59" t="s">
        <v>38</v>
      </c>
    </row>
    <row r="6" spans="1:6" ht="17.399999999999999">
      <c r="A6" s="111" t="s">
        <v>39</v>
      </c>
      <c r="B6" s="112"/>
      <c r="C6" s="112"/>
      <c r="D6" s="112"/>
      <c r="E6" s="114"/>
    </row>
    <row r="7" spans="1:6" ht="36">
      <c r="A7" s="3" t="s">
        <v>25</v>
      </c>
      <c r="B7" s="26" t="s">
        <v>40</v>
      </c>
      <c r="C7" s="81">
        <f>C9+C13+C14+C15+C16+C17+C18+C20+C19+C21</f>
        <v>839.35</v>
      </c>
      <c r="D7" s="87">
        <f>D9+D13+D14+D15+D16+D17+D18+D20+D19+D21</f>
        <v>813.66</v>
      </c>
      <c r="E7" s="87">
        <f>C7/D7*100</f>
        <v>103.15733844603399</v>
      </c>
      <c r="F7" s="88"/>
    </row>
    <row r="8" spans="1:6" ht="18">
      <c r="A8" s="5" t="s">
        <v>41</v>
      </c>
      <c r="B8" s="6"/>
      <c r="C8" s="84"/>
      <c r="D8" s="84"/>
      <c r="E8" s="75"/>
    </row>
    <row r="9" spans="1:6" ht="41.25" customHeight="1">
      <c r="A9" s="43" t="s">
        <v>129</v>
      </c>
      <c r="B9" s="7" t="s">
        <v>40</v>
      </c>
      <c r="C9" s="71">
        <f>C10+C11+C12</f>
        <v>53.519999999999996</v>
      </c>
      <c r="D9" s="86">
        <f>D10+D11+D12</f>
        <v>45.739999999999995</v>
      </c>
      <c r="E9" s="82">
        <f t="shared" ref="E9:E14" si="0">C9/D9*100</f>
        <v>117.0091823349366</v>
      </c>
    </row>
    <row r="10" spans="1:6" ht="42.75" customHeight="1">
      <c r="A10" s="43" t="s">
        <v>17</v>
      </c>
      <c r="B10" s="7" t="s">
        <v>40</v>
      </c>
      <c r="C10" s="86">
        <v>47.4</v>
      </c>
      <c r="D10" s="86">
        <v>39.47</v>
      </c>
      <c r="E10" s="82">
        <f t="shared" si="0"/>
        <v>120.09120851279454</v>
      </c>
    </row>
    <row r="11" spans="1:6" ht="20.25" customHeight="1">
      <c r="A11" s="43" t="s">
        <v>2</v>
      </c>
      <c r="B11" s="7" t="s">
        <v>40</v>
      </c>
      <c r="C11" s="86">
        <v>6.12</v>
      </c>
      <c r="D11" s="86">
        <v>6.27</v>
      </c>
      <c r="E11" s="82">
        <f t="shared" si="0"/>
        <v>97.607655502392348</v>
      </c>
    </row>
    <row r="12" spans="1:6" ht="18">
      <c r="A12" s="25" t="s">
        <v>3</v>
      </c>
      <c r="B12" s="7" t="s">
        <v>40</v>
      </c>
      <c r="C12" s="86">
        <v>0</v>
      </c>
      <c r="D12" s="86">
        <v>0</v>
      </c>
      <c r="E12" s="71">
        <v>0</v>
      </c>
    </row>
    <row r="13" spans="1:6" ht="18">
      <c r="A13" s="54" t="s">
        <v>109</v>
      </c>
      <c r="B13" s="7" t="s">
        <v>40</v>
      </c>
      <c r="C13" s="86">
        <v>0</v>
      </c>
      <c r="D13" s="86">
        <v>0</v>
      </c>
      <c r="E13" s="82">
        <v>0</v>
      </c>
    </row>
    <row r="14" spans="1:6" ht="18">
      <c r="A14" s="54" t="s">
        <v>110</v>
      </c>
      <c r="B14" s="7" t="s">
        <v>40</v>
      </c>
      <c r="C14" s="71">
        <v>785.83</v>
      </c>
      <c r="D14" s="85">
        <v>767.92</v>
      </c>
      <c r="E14" s="82">
        <f t="shared" si="0"/>
        <v>102.33227419522868</v>
      </c>
    </row>
    <row r="15" spans="1:6" ht="37.5" customHeight="1">
      <c r="A15" s="43" t="s">
        <v>4</v>
      </c>
      <c r="B15" s="7" t="s">
        <v>40</v>
      </c>
      <c r="C15" s="71">
        <v>0</v>
      </c>
      <c r="D15" s="71">
        <v>0</v>
      </c>
      <c r="E15" s="71">
        <v>0</v>
      </c>
    </row>
    <row r="16" spans="1:6" ht="41.25" customHeight="1">
      <c r="A16" s="43" t="s">
        <v>5</v>
      </c>
      <c r="B16" s="7" t="s">
        <v>40</v>
      </c>
      <c r="C16" s="71">
        <v>0</v>
      </c>
      <c r="D16" s="71">
        <v>0</v>
      </c>
      <c r="E16" s="71">
        <v>0</v>
      </c>
    </row>
    <row r="17" spans="1:5" ht="18">
      <c r="A17" s="54" t="s">
        <v>29</v>
      </c>
      <c r="B17" s="7" t="s">
        <v>40</v>
      </c>
      <c r="C17" s="71">
        <v>0</v>
      </c>
      <c r="D17" s="71">
        <v>0</v>
      </c>
      <c r="E17" s="75">
        <v>0</v>
      </c>
    </row>
    <row r="18" spans="1:5" ht="36">
      <c r="A18" s="25" t="s">
        <v>18</v>
      </c>
      <c r="B18" s="7" t="s">
        <v>40</v>
      </c>
      <c r="C18" s="71">
        <v>0</v>
      </c>
      <c r="D18" s="71">
        <v>0</v>
      </c>
      <c r="E18" s="82">
        <v>0</v>
      </c>
    </row>
    <row r="19" spans="1:5" ht="18">
      <c r="A19" s="25" t="s">
        <v>28</v>
      </c>
      <c r="B19" s="7" t="s">
        <v>40</v>
      </c>
      <c r="C19" s="71">
        <v>0</v>
      </c>
      <c r="D19" s="71">
        <v>0</v>
      </c>
      <c r="E19" s="82">
        <v>0</v>
      </c>
    </row>
    <row r="20" spans="1:5" ht="18">
      <c r="A20" s="25" t="s">
        <v>30</v>
      </c>
      <c r="B20" s="7" t="s">
        <v>40</v>
      </c>
      <c r="C20" s="71">
        <v>0</v>
      </c>
      <c r="D20" s="71">
        <v>0</v>
      </c>
      <c r="E20" s="82">
        <v>0</v>
      </c>
    </row>
    <row r="21" spans="1:5" ht="18">
      <c r="A21" s="54" t="s">
        <v>114</v>
      </c>
      <c r="B21" s="7" t="s">
        <v>40</v>
      </c>
      <c r="C21" s="71">
        <v>0</v>
      </c>
      <c r="D21" s="71">
        <v>0</v>
      </c>
      <c r="E21" s="71">
        <v>0</v>
      </c>
    </row>
    <row r="22" spans="1:5" ht="36">
      <c r="A22" s="9" t="s">
        <v>42</v>
      </c>
      <c r="B22" s="7" t="s">
        <v>43</v>
      </c>
      <c r="C22" s="71">
        <f>C7/15711*1000000/1000</f>
        <v>53.424352364585317</v>
      </c>
      <c r="D22" s="71">
        <f>51871.26/1000</f>
        <v>51.871259999999999</v>
      </c>
      <c r="E22" s="71">
        <f>C22/D22*100</f>
        <v>102.99412885784021</v>
      </c>
    </row>
    <row r="23" spans="1:5" ht="18">
      <c r="A23" s="9" t="s">
        <v>117</v>
      </c>
      <c r="B23" s="7" t="s">
        <v>40</v>
      </c>
      <c r="C23" s="71">
        <v>6.71</v>
      </c>
      <c r="D23" s="85">
        <v>5.05</v>
      </c>
      <c r="E23" s="71">
        <f>C23/D23*100</f>
        <v>132.87128712871288</v>
      </c>
    </row>
    <row r="24" spans="1:5" ht="18">
      <c r="A24" s="9" t="s">
        <v>44</v>
      </c>
      <c r="B24" s="7" t="s">
        <v>40</v>
      </c>
      <c r="C24" s="85">
        <v>-146.24</v>
      </c>
      <c r="D24" s="85">
        <v>-86.82</v>
      </c>
      <c r="E24" s="71">
        <f>C24/D24*100</f>
        <v>168.44045150886896</v>
      </c>
    </row>
    <row r="25" spans="1:5" ht="18">
      <c r="A25" s="9" t="s">
        <v>45</v>
      </c>
      <c r="B25" s="7" t="s">
        <v>46</v>
      </c>
      <c r="C25" s="85">
        <v>66.66</v>
      </c>
      <c r="D25" s="71">
        <v>75</v>
      </c>
      <c r="E25" s="10"/>
    </row>
    <row r="26" spans="1:5" ht="18">
      <c r="A26" s="9" t="s">
        <v>47</v>
      </c>
      <c r="B26" s="7" t="s">
        <v>46</v>
      </c>
      <c r="C26" s="85">
        <v>33.33</v>
      </c>
      <c r="D26" s="71">
        <v>25</v>
      </c>
      <c r="E26" s="10"/>
    </row>
    <row r="27" spans="1:5" ht="54">
      <c r="A27" s="11" t="s">
        <v>48</v>
      </c>
      <c r="B27" s="7" t="s">
        <v>40</v>
      </c>
      <c r="C27" s="85">
        <v>82.38</v>
      </c>
      <c r="D27" s="85">
        <v>71.44</v>
      </c>
      <c r="E27" s="71">
        <f>C27/D27*100</f>
        <v>115.31354983202687</v>
      </c>
    </row>
    <row r="28" spans="1:5" ht="54">
      <c r="A28" s="11" t="s">
        <v>49</v>
      </c>
      <c r="B28" s="7" t="s">
        <v>40</v>
      </c>
      <c r="C28" s="71">
        <v>21.6</v>
      </c>
      <c r="D28" s="85">
        <v>19.190000000000001</v>
      </c>
      <c r="E28" s="71">
        <f>C28/D28*100</f>
        <v>112.55862428348098</v>
      </c>
    </row>
    <row r="29" spans="1:5" ht="54">
      <c r="A29" s="98" t="s">
        <v>118</v>
      </c>
      <c r="B29" s="28" t="s">
        <v>43</v>
      </c>
      <c r="C29" s="82">
        <f>C28/15711*1000</f>
        <v>1.3748329196104641</v>
      </c>
      <c r="D29" s="82">
        <v>1.22</v>
      </c>
      <c r="E29" s="82">
        <f>C29/D29*100</f>
        <v>112.69122291889049</v>
      </c>
    </row>
    <row r="30" spans="1:5" ht="17.399999999999999">
      <c r="A30" s="111" t="s">
        <v>51</v>
      </c>
      <c r="B30" s="112"/>
      <c r="C30" s="112"/>
      <c r="D30" s="112"/>
      <c r="E30" s="113"/>
    </row>
    <row r="31" spans="1:5" ht="18">
      <c r="A31" s="46" t="s">
        <v>19</v>
      </c>
      <c r="B31" s="96"/>
      <c r="C31" s="70"/>
      <c r="D31" s="80"/>
      <c r="E31" s="97"/>
    </row>
    <row r="32" spans="1:5" ht="36">
      <c r="A32" s="56" t="s">
        <v>23</v>
      </c>
      <c r="B32" s="7" t="s">
        <v>40</v>
      </c>
      <c r="C32" s="71">
        <f>(C35+C38+C41+C44)</f>
        <v>845.32899999999995</v>
      </c>
      <c r="D32" s="71">
        <f>D35+D38+D41+D44</f>
        <v>781.72199999999998</v>
      </c>
      <c r="E32" s="79">
        <f>C32/D32*100</f>
        <v>108.13678008294509</v>
      </c>
    </row>
    <row r="33" spans="1:5" ht="18">
      <c r="A33" s="56" t="s">
        <v>24</v>
      </c>
      <c r="B33" s="6" t="s">
        <v>46</v>
      </c>
      <c r="C33" s="75">
        <v>97.17</v>
      </c>
      <c r="D33" s="75">
        <v>82.37</v>
      </c>
      <c r="E33" s="69"/>
    </row>
    <row r="34" spans="1:5" ht="18">
      <c r="A34" s="48" t="s">
        <v>123</v>
      </c>
      <c r="B34" s="26"/>
      <c r="C34" s="81"/>
      <c r="D34" s="81"/>
      <c r="E34" s="77"/>
    </row>
    <row r="35" spans="1:5" ht="36">
      <c r="A35" s="44" t="s">
        <v>52</v>
      </c>
      <c r="B35" s="6" t="s">
        <v>40</v>
      </c>
      <c r="C35" s="76">
        <v>0</v>
      </c>
      <c r="D35" s="76">
        <v>0</v>
      </c>
      <c r="E35" s="79">
        <v>0</v>
      </c>
    </row>
    <row r="36" spans="1:5" ht="18">
      <c r="A36" s="44" t="s">
        <v>7</v>
      </c>
      <c r="B36" s="6" t="s">
        <v>46</v>
      </c>
      <c r="C36" s="76">
        <v>64.81</v>
      </c>
      <c r="D36" s="76">
        <v>67.5</v>
      </c>
      <c r="E36" s="69"/>
    </row>
    <row r="37" spans="1:5" ht="18">
      <c r="A37" s="48" t="s">
        <v>124</v>
      </c>
      <c r="B37" s="26"/>
      <c r="C37" s="81"/>
      <c r="D37" s="81"/>
      <c r="E37" s="77"/>
    </row>
    <row r="38" spans="1:5" ht="36">
      <c r="A38" s="45" t="s">
        <v>52</v>
      </c>
      <c r="B38" s="6" t="s">
        <v>40</v>
      </c>
      <c r="C38" s="76">
        <v>836.93</v>
      </c>
      <c r="D38" s="76">
        <f>775697/1000</f>
        <v>775.697</v>
      </c>
      <c r="E38" s="79">
        <f>C38/D38*100</f>
        <v>107.89393281139412</v>
      </c>
    </row>
    <row r="39" spans="1:5" ht="18">
      <c r="A39" s="44" t="s">
        <v>7</v>
      </c>
      <c r="B39" s="6" t="s">
        <v>46</v>
      </c>
      <c r="C39" s="76">
        <v>99.61</v>
      </c>
      <c r="D39" s="76">
        <v>82.68</v>
      </c>
      <c r="E39" s="69"/>
    </row>
    <row r="40" spans="1:5" ht="34.799999999999997">
      <c r="A40" s="48" t="s">
        <v>125</v>
      </c>
      <c r="B40" s="26"/>
      <c r="C40" s="81"/>
      <c r="D40" s="81"/>
      <c r="E40" s="77"/>
    </row>
    <row r="41" spans="1:5" ht="36">
      <c r="A41" s="45" t="s">
        <v>116</v>
      </c>
      <c r="B41" s="6" t="s">
        <v>40</v>
      </c>
      <c r="C41" s="76">
        <v>8.3989999999999991</v>
      </c>
      <c r="D41" s="76">
        <v>6.0250000000000004</v>
      </c>
      <c r="E41" s="79">
        <f>C41/D41*100</f>
        <v>139.40248962655599</v>
      </c>
    </row>
    <row r="42" spans="1:5" ht="18">
      <c r="A42" s="47" t="s">
        <v>7</v>
      </c>
      <c r="B42" s="7" t="s">
        <v>46</v>
      </c>
      <c r="C42" s="71">
        <v>0</v>
      </c>
      <c r="D42" s="71">
        <v>0</v>
      </c>
      <c r="E42" s="69"/>
    </row>
    <row r="43" spans="1:5" ht="52.2">
      <c r="A43" s="48" t="s">
        <v>0</v>
      </c>
      <c r="B43" s="26"/>
      <c r="C43" s="81"/>
      <c r="D43" s="81"/>
      <c r="E43" s="77"/>
    </row>
    <row r="44" spans="1:5" ht="36">
      <c r="A44" s="45" t="s">
        <v>116</v>
      </c>
      <c r="B44" s="6" t="s">
        <v>40</v>
      </c>
      <c r="C44" s="76">
        <v>0</v>
      </c>
      <c r="D44" s="76">
        <v>0</v>
      </c>
      <c r="E44" s="79">
        <v>0</v>
      </c>
    </row>
    <row r="45" spans="1:5" ht="34.799999999999997">
      <c r="A45" s="51" t="s">
        <v>130</v>
      </c>
      <c r="B45" s="52"/>
      <c r="C45" s="82"/>
      <c r="D45" s="82"/>
      <c r="E45" s="71"/>
    </row>
    <row r="46" spans="1:5" ht="18">
      <c r="A46" s="14" t="s">
        <v>53</v>
      </c>
      <c r="B46" s="12" t="s">
        <v>40</v>
      </c>
      <c r="C46" s="82">
        <v>41.39</v>
      </c>
      <c r="D46" s="82">
        <v>41.02</v>
      </c>
      <c r="E46" s="71">
        <f>C46/D46*100</f>
        <v>100.90199902486592</v>
      </c>
    </row>
    <row r="47" spans="1:5" ht="18">
      <c r="A47" s="15" t="s">
        <v>20</v>
      </c>
      <c r="B47" s="16" t="s">
        <v>46</v>
      </c>
      <c r="C47" s="83">
        <v>102.22</v>
      </c>
      <c r="D47" s="83">
        <v>0</v>
      </c>
      <c r="E47" s="78"/>
    </row>
    <row r="48" spans="1:5" ht="18">
      <c r="A48" s="17" t="s">
        <v>21</v>
      </c>
      <c r="B48" s="18"/>
      <c r="C48" s="81"/>
      <c r="D48" s="81"/>
      <c r="E48" s="74"/>
    </row>
    <row r="49" spans="1:5" ht="18">
      <c r="A49" s="19" t="s">
        <v>54</v>
      </c>
      <c r="B49" s="6" t="s">
        <v>40</v>
      </c>
      <c r="C49" s="76">
        <v>0</v>
      </c>
      <c r="D49" s="76">
        <v>0</v>
      </c>
      <c r="E49" s="68">
        <v>0</v>
      </c>
    </row>
    <row r="50" spans="1:5" ht="18">
      <c r="A50" s="19" t="s">
        <v>55</v>
      </c>
      <c r="B50" s="6" t="s">
        <v>56</v>
      </c>
      <c r="C50" s="76">
        <v>279</v>
      </c>
      <c r="D50" s="76">
        <v>200</v>
      </c>
      <c r="E50" s="71">
        <f>C50/D50*100</f>
        <v>139.5</v>
      </c>
    </row>
    <row r="51" spans="1:5" ht="18">
      <c r="A51" s="20" t="s">
        <v>57</v>
      </c>
      <c r="B51" s="16" t="s">
        <v>56</v>
      </c>
      <c r="C51" s="83">
        <v>1.78E-2</v>
      </c>
      <c r="D51" s="83">
        <v>1.2699999999999999E-2</v>
      </c>
      <c r="E51" s="71">
        <f>C51/D51*100</f>
        <v>140.15748031496062</v>
      </c>
    </row>
    <row r="52" spans="1:5" ht="18">
      <c r="A52" s="61" t="s">
        <v>22</v>
      </c>
      <c r="B52" s="13"/>
      <c r="C52" s="75"/>
      <c r="D52" s="75"/>
      <c r="E52" s="74"/>
    </row>
    <row r="53" spans="1:5" ht="18">
      <c r="A53" s="62" t="s">
        <v>58</v>
      </c>
      <c r="B53" s="6" t="s">
        <v>59</v>
      </c>
      <c r="C53" s="76">
        <v>0</v>
      </c>
      <c r="D53" s="76">
        <v>0</v>
      </c>
      <c r="E53" s="71">
        <v>0</v>
      </c>
    </row>
    <row r="54" spans="1:5" ht="18">
      <c r="A54" s="63" t="s">
        <v>60</v>
      </c>
      <c r="B54" s="12" t="s">
        <v>61</v>
      </c>
      <c r="C54" s="75">
        <v>0</v>
      </c>
      <c r="D54" s="75">
        <v>0</v>
      </c>
      <c r="E54" s="76">
        <v>0</v>
      </c>
    </row>
    <row r="55" spans="1:5" ht="34.799999999999997">
      <c r="A55" s="17" t="s">
        <v>6</v>
      </c>
      <c r="B55" s="18"/>
      <c r="C55" s="81"/>
      <c r="D55" s="81"/>
      <c r="E55" s="74"/>
    </row>
    <row r="56" spans="1:5" ht="18">
      <c r="A56" s="19" t="s">
        <v>62</v>
      </c>
      <c r="B56" s="6" t="s">
        <v>40</v>
      </c>
      <c r="C56" s="76">
        <v>195.928</v>
      </c>
      <c r="D56" s="76">
        <v>178.36500000000001</v>
      </c>
      <c r="E56" s="71">
        <f>C56/D56*100</f>
        <v>109.84666274212988</v>
      </c>
    </row>
    <row r="57" spans="1:5" ht="18">
      <c r="A57" s="20" t="s">
        <v>63</v>
      </c>
      <c r="B57" s="16" t="s">
        <v>46</v>
      </c>
      <c r="C57" s="83">
        <v>102.1</v>
      </c>
      <c r="D57" s="83">
        <v>99.6</v>
      </c>
      <c r="E57" s="78"/>
    </row>
    <row r="58" spans="1:5" ht="18">
      <c r="A58" s="17" t="s">
        <v>64</v>
      </c>
      <c r="B58" s="18"/>
      <c r="C58" s="81"/>
      <c r="D58" s="81"/>
      <c r="E58" s="74"/>
    </row>
    <row r="59" spans="1:5" ht="18">
      <c r="A59" s="19" t="s">
        <v>65</v>
      </c>
      <c r="B59" s="6" t="s">
        <v>66</v>
      </c>
      <c r="C59" s="93">
        <v>13</v>
      </c>
      <c r="D59" s="93">
        <v>13</v>
      </c>
      <c r="E59" s="71">
        <f>C59/D59*100</f>
        <v>100</v>
      </c>
    </row>
    <row r="60" spans="1:5" ht="36">
      <c r="A60" s="20" t="s">
        <v>67</v>
      </c>
      <c r="B60" s="16" t="s">
        <v>46</v>
      </c>
      <c r="C60" s="83">
        <v>6.37</v>
      </c>
      <c r="D60" s="83">
        <v>5.42</v>
      </c>
      <c r="E60" s="78"/>
    </row>
    <row r="61" spans="1:5" ht="18">
      <c r="A61" s="3" t="s">
        <v>126</v>
      </c>
      <c r="B61" s="12" t="s">
        <v>43</v>
      </c>
      <c r="C61" s="70">
        <v>6.2610000000000001</v>
      </c>
      <c r="D61" s="70">
        <v>64.42</v>
      </c>
      <c r="E61" s="71">
        <f>C61/D61*100</f>
        <v>9.7190313567215156</v>
      </c>
    </row>
    <row r="62" spans="1:5" ht="18">
      <c r="A62" s="21" t="s">
        <v>68</v>
      </c>
      <c r="B62" s="22" t="s">
        <v>43</v>
      </c>
      <c r="C62" s="83">
        <v>0</v>
      </c>
      <c r="D62" s="83">
        <v>10</v>
      </c>
      <c r="E62" s="71">
        <f>C62/D62*100</f>
        <v>0</v>
      </c>
    </row>
    <row r="63" spans="1:5" ht="17.399999999999999">
      <c r="A63" s="115" t="s">
        <v>27</v>
      </c>
      <c r="B63" s="116"/>
      <c r="C63" s="116"/>
      <c r="D63" s="116"/>
      <c r="E63" s="117"/>
    </row>
    <row r="64" spans="1:5" ht="72">
      <c r="A64" s="3" t="s">
        <v>69</v>
      </c>
      <c r="B64" s="12" t="s">
        <v>80</v>
      </c>
      <c r="C64" s="64">
        <v>7.1</v>
      </c>
      <c r="D64" s="64">
        <v>7.2</v>
      </c>
      <c r="E64" s="70">
        <f>C64/D64*100</f>
        <v>98.6111111111111</v>
      </c>
    </row>
    <row r="65" spans="1:5" ht="18">
      <c r="A65" s="9" t="s">
        <v>70</v>
      </c>
      <c r="B65" s="23"/>
      <c r="C65" s="65"/>
      <c r="D65" s="65"/>
      <c r="E65" s="71"/>
    </row>
    <row r="66" spans="1:5" ht="18">
      <c r="A66" s="25" t="s">
        <v>71</v>
      </c>
      <c r="B66" s="7" t="s">
        <v>72</v>
      </c>
      <c r="C66" s="65">
        <v>7.61</v>
      </c>
      <c r="D66" s="65">
        <v>7.6</v>
      </c>
      <c r="E66" s="70">
        <f>C66/D66*100</f>
        <v>100.13157894736844</v>
      </c>
    </row>
    <row r="67" spans="1:5" ht="18">
      <c r="A67" s="24" t="s">
        <v>73</v>
      </c>
      <c r="B67" s="7" t="s">
        <v>46</v>
      </c>
      <c r="C67" s="65">
        <v>48.44</v>
      </c>
      <c r="D67" s="65">
        <v>48.44</v>
      </c>
      <c r="E67" s="72"/>
    </row>
    <row r="68" spans="1:5" ht="18">
      <c r="A68" s="25" t="s">
        <v>74</v>
      </c>
      <c r="B68" s="7" t="s">
        <v>72</v>
      </c>
      <c r="C68" s="65">
        <v>8.1</v>
      </c>
      <c r="D68" s="65">
        <v>8.09</v>
      </c>
      <c r="E68" s="70">
        <f>C68/D68*100</f>
        <v>100.12360939431397</v>
      </c>
    </row>
    <row r="69" spans="1:5" ht="18">
      <c r="A69" s="25" t="s">
        <v>75</v>
      </c>
      <c r="B69" s="7" t="s">
        <v>46</v>
      </c>
      <c r="C69" s="65">
        <v>51.56</v>
      </c>
      <c r="D69" s="65">
        <v>51.56</v>
      </c>
      <c r="E69" s="72"/>
    </row>
    <row r="70" spans="1:5" ht="18">
      <c r="A70" s="9" t="s">
        <v>76</v>
      </c>
      <c r="B70" s="7"/>
      <c r="C70" s="65"/>
      <c r="D70" s="65"/>
      <c r="E70" s="71"/>
    </row>
    <row r="71" spans="1:5" ht="18">
      <c r="A71" s="25" t="s">
        <v>77</v>
      </c>
      <c r="B71" s="7" t="s">
        <v>72</v>
      </c>
      <c r="C71" s="65">
        <v>4.68</v>
      </c>
      <c r="D71" s="65">
        <v>4.67</v>
      </c>
      <c r="E71" s="70">
        <f>C71/D71*100</f>
        <v>100.21413276231263</v>
      </c>
    </row>
    <row r="72" spans="1:5" ht="18">
      <c r="A72" s="24" t="s">
        <v>73</v>
      </c>
      <c r="B72" s="7" t="s">
        <v>46</v>
      </c>
      <c r="C72" s="65">
        <v>29.79</v>
      </c>
      <c r="D72" s="65">
        <v>29.76</v>
      </c>
      <c r="E72" s="72"/>
    </row>
    <row r="73" spans="1:5" ht="18">
      <c r="A73" s="25" t="s">
        <v>78</v>
      </c>
      <c r="B73" s="7" t="s">
        <v>72</v>
      </c>
      <c r="C73" s="65">
        <v>8.34</v>
      </c>
      <c r="D73" s="65">
        <v>8.33</v>
      </c>
      <c r="E73" s="70">
        <f>C73/D73*100</f>
        <v>100.12004801920769</v>
      </c>
    </row>
    <row r="74" spans="1:5" ht="18">
      <c r="A74" s="24" t="s">
        <v>73</v>
      </c>
      <c r="B74" s="7" t="s">
        <v>46</v>
      </c>
      <c r="C74" s="65">
        <v>53.09</v>
      </c>
      <c r="D74" s="65">
        <v>53.09</v>
      </c>
      <c r="E74" s="72"/>
    </row>
    <row r="75" spans="1:5" ht="18">
      <c r="A75" s="25" t="s">
        <v>79</v>
      </c>
      <c r="B75" s="7" t="s">
        <v>72</v>
      </c>
      <c r="C75" s="65">
        <v>2.69</v>
      </c>
      <c r="D75" s="65">
        <v>2.68</v>
      </c>
      <c r="E75" s="70">
        <f>C75/D75*100</f>
        <v>100.37313432835819</v>
      </c>
    </row>
    <row r="76" spans="1:5" ht="18">
      <c r="A76" s="24" t="s">
        <v>73</v>
      </c>
      <c r="B76" s="7" t="s">
        <v>46</v>
      </c>
      <c r="C76" s="65">
        <v>17.12</v>
      </c>
      <c r="D76" s="65">
        <v>17.079999999999998</v>
      </c>
      <c r="E76" s="72"/>
    </row>
    <row r="77" spans="1:5" ht="36">
      <c r="A77" s="11" t="s">
        <v>120</v>
      </c>
      <c r="B77" s="7" t="s">
        <v>80</v>
      </c>
      <c r="C77" s="67">
        <v>-86</v>
      </c>
      <c r="D77" s="67">
        <v>-155</v>
      </c>
      <c r="E77" s="70">
        <f>C77/D77*100</f>
        <v>55.483870967741936</v>
      </c>
    </row>
    <row r="78" spans="1:5" ht="36">
      <c r="A78" s="11" t="s">
        <v>81</v>
      </c>
      <c r="B78" s="7" t="s">
        <v>46</v>
      </c>
      <c r="C78" s="65">
        <v>0</v>
      </c>
      <c r="D78" s="65">
        <v>0</v>
      </c>
      <c r="E78" s="72"/>
    </row>
    <row r="79" spans="1:5" ht="36">
      <c r="A79" s="11" t="s">
        <v>82</v>
      </c>
      <c r="B79" s="22" t="s">
        <v>46</v>
      </c>
      <c r="C79" s="66">
        <v>100</v>
      </c>
      <c r="D79" s="66">
        <v>100</v>
      </c>
      <c r="E79" s="73"/>
    </row>
    <row r="80" spans="1:5" ht="17.399999999999999">
      <c r="A80" s="111" t="s">
        <v>26</v>
      </c>
      <c r="B80" s="112"/>
      <c r="C80" s="112"/>
      <c r="D80" s="112"/>
      <c r="E80" s="113"/>
    </row>
    <row r="81" spans="1:5" ht="18">
      <c r="A81" s="55" t="s">
        <v>91</v>
      </c>
      <c r="B81" s="4" t="s">
        <v>92</v>
      </c>
      <c r="C81" s="70">
        <v>15.711</v>
      </c>
      <c r="D81" s="70">
        <v>15.686</v>
      </c>
      <c r="E81" s="70">
        <f>C81/D81*100</f>
        <v>100.1593777891113</v>
      </c>
    </row>
    <row r="82" spans="1:5" ht="18">
      <c r="A82" s="3" t="s">
        <v>83</v>
      </c>
      <c r="B82" s="12" t="s">
        <v>72</v>
      </c>
      <c r="C82" s="75"/>
      <c r="D82" s="75"/>
      <c r="E82" s="70"/>
    </row>
    <row r="83" spans="1:5" ht="18">
      <c r="A83" s="9" t="s">
        <v>84</v>
      </c>
      <c r="B83" s="7" t="s">
        <v>72</v>
      </c>
      <c r="C83" s="71">
        <v>3.988</v>
      </c>
      <c r="D83" s="71">
        <v>4.03</v>
      </c>
      <c r="E83" s="70">
        <f>C83/D83*100</f>
        <v>98.957816377171213</v>
      </c>
    </row>
    <row r="84" spans="1:5" ht="18">
      <c r="A84" s="25" t="s">
        <v>85</v>
      </c>
      <c r="B84" s="7" t="s">
        <v>72</v>
      </c>
      <c r="C84" s="71">
        <v>3.6749999999999998</v>
      </c>
      <c r="D84" s="71">
        <v>3.73</v>
      </c>
      <c r="E84" s="70">
        <f>C84/D84*100</f>
        <v>98.525469168900798</v>
      </c>
    </row>
    <row r="85" spans="1:5" ht="18">
      <c r="A85" s="9" t="s">
        <v>86</v>
      </c>
      <c r="B85" s="7" t="s">
        <v>72</v>
      </c>
      <c r="C85" s="71">
        <v>0.21099999999999999</v>
      </c>
      <c r="D85" s="71">
        <v>0.217</v>
      </c>
      <c r="E85" s="70">
        <f>C85/D85*100</f>
        <v>97.235023041474662</v>
      </c>
    </row>
    <row r="86" spans="1:5" ht="18">
      <c r="A86" s="9" t="s">
        <v>87</v>
      </c>
      <c r="B86" s="7" t="s">
        <v>72</v>
      </c>
      <c r="C86" s="71">
        <v>11.512</v>
      </c>
      <c r="D86" s="71">
        <v>11.44</v>
      </c>
      <c r="E86" s="70">
        <f>C86/D86*100</f>
        <v>100.62937062937063</v>
      </c>
    </row>
    <row r="87" spans="1:5" ht="18">
      <c r="A87" s="43" t="s">
        <v>88</v>
      </c>
      <c r="B87" s="49" t="s">
        <v>72</v>
      </c>
      <c r="C87" s="71">
        <v>2.38</v>
      </c>
      <c r="D87" s="71">
        <v>1.87</v>
      </c>
      <c r="E87" s="70">
        <f>C87/D87*100</f>
        <v>127.27272727272727</v>
      </c>
    </row>
    <row r="88" spans="1:5" ht="54">
      <c r="A88" s="9" t="s">
        <v>89</v>
      </c>
      <c r="B88" s="7" t="s">
        <v>46</v>
      </c>
      <c r="C88" s="65">
        <v>11.03</v>
      </c>
      <c r="D88" s="71">
        <v>8.06</v>
      </c>
      <c r="E88" s="72"/>
    </row>
    <row r="89" spans="1:5" ht="36">
      <c r="A89" s="43" t="s">
        <v>129</v>
      </c>
      <c r="B89" s="7" t="s">
        <v>46</v>
      </c>
      <c r="C89" s="65">
        <v>0.63</v>
      </c>
      <c r="D89" s="71">
        <v>0.46</v>
      </c>
      <c r="E89" s="72"/>
    </row>
    <row r="90" spans="1:5" ht="36">
      <c r="A90" s="43" t="s">
        <v>17</v>
      </c>
      <c r="B90" s="7" t="s">
        <v>46</v>
      </c>
      <c r="C90" s="65">
        <v>0.63</v>
      </c>
      <c r="D90" s="71">
        <v>0.46</v>
      </c>
      <c r="E90" s="72"/>
    </row>
    <row r="91" spans="1:5" ht="18">
      <c r="A91" s="43" t="s">
        <v>2</v>
      </c>
      <c r="B91" s="7" t="s">
        <v>46</v>
      </c>
      <c r="C91" s="65">
        <v>0</v>
      </c>
      <c r="D91" s="71">
        <v>0</v>
      </c>
      <c r="E91" s="72"/>
    </row>
    <row r="92" spans="1:5" ht="18">
      <c r="A92" s="25" t="s">
        <v>3</v>
      </c>
      <c r="B92" s="7" t="s">
        <v>46</v>
      </c>
      <c r="C92" s="65">
        <v>0</v>
      </c>
      <c r="D92" s="71">
        <v>0</v>
      </c>
      <c r="E92" s="72"/>
    </row>
    <row r="93" spans="1:5" ht="18">
      <c r="A93" s="54" t="s">
        <v>109</v>
      </c>
      <c r="B93" s="7" t="s">
        <v>46</v>
      </c>
      <c r="C93" s="65">
        <v>0</v>
      </c>
      <c r="D93" s="71">
        <v>0</v>
      </c>
      <c r="E93" s="72"/>
    </row>
    <row r="94" spans="1:5" ht="18">
      <c r="A94" s="54" t="s">
        <v>110</v>
      </c>
      <c r="B94" s="7" t="s">
        <v>46</v>
      </c>
      <c r="C94" s="65">
        <v>0</v>
      </c>
      <c r="D94" s="71">
        <v>0</v>
      </c>
      <c r="E94" s="72"/>
    </row>
    <row r="95" spans="1:5" ht="36">
      <c r="A95" s="43" t="s">
        <v>4</v>
      </c>
      <c r="B95" s="7" t="s">
        <v>46</v>
      </c>
      <c r="C95" s="65">
        <v>0</v>
      </c>
      <c r="D95" s="71">
        <v>0</v>
      </c>
      <c r="E95" s="72"/>
    </row>
    <row r="96" spans="1:5" ht="36">
      <c r="A96" s="43" t="s">
        <v>5</v>
      </c>
      <c r="B96" s="7" t="s">
        <v>46</v>
      </c>
      <c r="C96" s="65">
        <v>0.38</v>
      </c>
      <c r="D96" s="71">
        <v>0.27</v>
      </c>
      <c r="E96" s="72"/>
    </row>
    <row r="97" spans="1:5" ht="18">
      <c r="A97" s="54" t="s">
        <v>29</v>
      </c>
      <c r="B97" s="7" t="s">
        <v>46</v>
      </c>
      <c r="C97" s="65">
        <v>3.33</v>
      </c>
      <c r="D97" s="71">
        <v>2.44</v>
      </c>
      <c r="E97" s="72"/>
    </row>
    <row r="98" spans="1:5" ht="36">
      <c r="A98" s="25" t="s">
        <v>6</v>
      </c>
      <c r="B98" s="6" t="s">
        <v>46</v>
      </c>
      <c r="C98" s="65">
        <v>5.16</v>
      </c>
      <c r="D98" s="71">
        <v>3.77</v>
      </c>
      <c r="E98" s="72"/>
    </row>
    <row r="99" spans="1:5" ht="18">
      <c r="A99" s="25" t="s">
        <v>28</v>
      </c>
      <c r="B99" s="6" t="s">
        <v>46</v>
      </c>
      <c r="C99" s="75">
        <v>0.75</v>
      </c>
      <c r="D99" s="75">
        <v>0.55000000000000004</v>
      </c>
      <c r="E99" s="72"/>
    </row>
    <row r="100" spans="1:5" ht="18">
      <c r="A100" s="25" t="s">
        <v>30</v>
      </c>
      <c r="B100" s="6" t="s">
        <v>46</v>
      </c>
      <c r="C100" s="75">
        <v>0</v>
      </c>
      <c r="D100" s="75">
        <v>0</v>
      </c>
      <c r="E100" s="72"/>
    </row>
    <row r="101" spans="1:5" ht="18">
      <c r="A101" s="54" t="s">
        <v>114</v>
      </c>
      <c r="B101" s="6" t="s">
        <v>46</v>
      </c>
      <c r="C101" s="75">
        <v>0.78</v>
      </c>
      <c r="D101" s="75">
        <v>0.56999999999999995</v>
      </c>
      <c r="E101" s="72"/>
    </row>
    <row r="102" spans="1:5" ht="72">
      <c r="A102" s="50" t="s">
        <v>121</v>
      </c>
      <c r="B102" s="22" t="s">
        <v>46</v>
      </c>
      <c r="C102" s="75">
        <v>7.85</v>
      </c>
      <c r="D102" s="75">
        <v>6.97</v>
      </c>
      <c r="E102" s="72"/>
    </row>
    <row r="103" spans="1:5" ht="17.399999999999999">
      <c r="A103" s="111" t="s">
        <v>90</v>
      </c>
      <c r="B103" s="112"/>
      <c r="C103" s="112"/>
      <c r="D103" s="112"/>
      <c r="E103" s="113"/>
    </row>
    <row r="104" spans="1:5" ht="18">
      <c r="A104" s="9" t="s">
        <v>93</v>
      </c>
      <c r="B104" s="7" t="s">
        <v>92</v>
      </c>
      <c r="C104" s="95">
        <f>C106+C110+C111+C112+C113+C114+C115+C116+C117+C118+C119+C120+C121</f>
        <v>2.5488</v>
      </c>
      <c r="D104" s="76">
        <f>D106+D110+D111+D112+D113+D114+D115+D116+D117+D118+D119+D120+D121</f>
        <v>2.5291999999999999</v>
      </c>
      <c r="E104" s="71">
        <f>C104/D104*100</f>
        <v>100.77494860034794</v>
      </c>
    </row>
    <row r="105" spans="1:5" ht="18">
      <c r="A105" s="3" t="s">
        <v>94</v>
      </c>
      <c r="B105" s="28"/>
      <c r="C105" s="82"/>
      <c r="D105" s="89"/>
      <c r="E105" s="71"/>
    </row>
    <row r="106" spans="1:5" ht="36">
      <c r="A106" s="43" t="s">
        <v>1</v>
      </c>
      <c r="B106" s="6" t="s">
        <v>92</v>
      </c>
      <c r="C106" s="76">
        <f>C107+C108+C109</f>
        <v>0.28559999999999997</v>
      </c>
      <c r="D106" s="76">
        <f>D107+D108+D109</f>
        <v>0.24059999999999998</v>
      </c>
      <c r="E106" s="71">
        <f t="shared" ref="E106:E127" si="1">C106/D106*100</f>
        <v>118.70324189526184</v>
      </c>
    </row>
    <row r="107" spans="1:5" ht="36">
      <c r="A107" s="43" t="s">
        <v>17</v>
      </c>
      <c r="B107" s="6" t="s">
        <v>92</v>
      </c>
      <c r="C107" s="76">
        <v>0.24959999999999999</v>
      </c>
      <c r="D107" s="76">
        <v>0.20799999999999999</v>
      </c>
      <c r="E107" s="71">
        <f>C107/D107*100</f>
        <v>120</v>
      </c>
    </row>
    <row r="108" spans="1:5" ht="18">
      <c r="A108" s="43" t="s">
        <v>2</v>
      </c>
      <c r="B108" s="7" t="s">
        <v>92</v>
      </c>
      <c r="C108" s="71">
        <v>3.5999999999999997E-2</v>
      </c>
      <c r="D108" s="71">
        <v>3.2599999999999997E-2</v>
      </c>
      <c r="E108" s="71">
        <f t="shared" si="1"/>
        <v>110.42944785276075</v>
      </c>
    </row>
    <row r="109" spans="1:5" ht="18">
      <c r="A109" s="25" t="s">
        <v>3</v>
      </c>
      <c r="B109" s="7" t="s">
        <v>92</v>
      </c>
      <c r="C109" s="71">
        <v>0</v>
      </c>
      <c r="D109" s="71">
        <v>0</v>
      </c>
      <c r="E109" s="71">
        <v>0</v>
      </c>
    </row>
    <row r="110" spans="1:5" ht="18">
      <c r="A110" s="54" t="s">
        <v>109</v>
      </c>
      <c r="B110" s="7" t="s">
        <v>92</v>
      </c>
      <c r="C110" s="71">
        <v>0</v>
      </c>
      <c r="D110" s="71">
        <v>0</v>
      </c>
      <c r="E110" s="71">
        <v>0</v>
      </c>
    </row>
    <row r="111" spans="1:5" ht="18">
      <c r="A111" s="54" t="s">
        <v>110</v>
      </c>
      <c r="B111" s="7" t="s">
        <v>92</v>
      </c>
      <c r="C111" s="71">
        <v>0.249</v>
      </c>
      <c r="D111" s="71">
        <v>0.27</v>
      </c>
      <c r="E111" s="71">
        <f t="shared" si="1"/>
        <v>92.222222222222214</v>
      </c>
    </row>
    <row r="112" spans="1:5" ht="36">
      <c r="A112" s="43" t="s">
        <v>4</v>
      </c>
      <c r="B112" s="7" t="s">
        <v>92</v>
      </c>
      <c r="C112" s="82">
        <v>5.16E-2</v>
      </c>
      <c r="D112" s="82">
        <v>4.36E-2</v>
      </c>
      <c r="E112" s="71">
        <f t="shared" si="1"/>
        <v>118.34862385321101</v>
      </c>
    </row>
    <row r="113" spans="1:5" ht="36">
      <c r="A113" s="43" t="s">
        <v>5</v>
      </c>
      <c r="B113" s="7" t="s">
        <v>92</v>
      </c>
      <c r="C113" s="82">
        <v>0</v>
      </c>
      <c r="D113" s="82">
        <v>0</v>
      </c>
      <c r="E113" s="71">
        <v>0</v>
      </c>
    </row>
    <row r="114" spans="1:5" ht="18">
      <c r="A114" s="54" t="s">
        <v>29</v>
      </c>
      <c r="B114" s="7" t="s">
        <v>92</v>
      </c>
      <c r="C114" s="82">
        <v>0</v>
      </c>
      <c r="D114" s="82">
        <v>0</v>
      </c>
      <c r="E114" s="71">
        <v>0</v>
      </c>
    </row>
    <row r="115" spans="1:5" ht="36">
      <c r="A115" s="25" t="s">
        <v>6</v>
      </c>
      <c r="B115" s="7" t="s">
        <v>92</v>
      </c>
      <c r="C115" s="82">
        <v>7.0000000000000001E-3</v>
      </c>
      <c r="D115" s="82">
        <v>7.0000000000000001E-3</v>
      </c>
      <c r="E115" s="71">
        <f t="shared" si="1"/>
        <v>100</v>
      </c>
    </row>
    <row r="116" spans="1:5" ht="18">
      <c r="A116" s="25" t="s">
        <v>28</v>
      </c>
      <c r="B116" s="7" t="s">
        <v>92</v>
      </c>
      <c r="C116" s="82">
        <v>5.3999999999999999E-2</v>
      </c>
      <c r="D116" s="92">
        <v>5.3999999999999999E-2</v>
      </c>
      <c r="E116" s="71">
        <f t="shared" si="1"/>
        <v>100</v>
      </c>
    </row>
    <row r="117" spans="1:5" ht="18">
      <c r="A117" s="25" t="s">
        <v>30</v>
      </c>
      <c r="B117" s="7" t="s">
        <v>92</v>
      </c>
      <c r="C117" s="82">
        <v>0</v>
      </c>
      <c r="D117" s="92">
        <v>0</v>
      </c>
      <c r="E117" s="71">
        <v>0</v>
      </c>
    </row>
    <row r="118" spans="1:5" ht="36">
      <c r="A118" s="25" t="s">
        <v>108</v>
      </c>
      <c r="B118" s="7" t="s">
        <v>92</v>
      </c>
      <c r="C118" s="82">
        <v>0.33660000000000001</v>
      </c>
      <c r="D118" s="92">
        <v>0.34129999999999999</v>
      </c>
      <c r="E118" s="71">
        <f t="shared" si="1"/>
        <v>98.622912393788468</v>
      </c>
    </row>
    <row r="119" spans="1:5" ht="18">
      <c r="A119" s="8" t="s">
        <v>111</v>
      </c>
      <c r="B119" s="7" t="s">
        <v>92</v>
      </c>
      <c r="C119" s="82">
        <v>0.9728</v>
      </c>
      <c r="D119" s="92">
        <v>0.98809999999999998</v>
      </c>
      <c r="E119" s="71">
        <f t="shared" si="1"/>
        <v>98.451573727355537</v>
      </c>
    </row>
    <row r="120" spans="1:5" ht="18">
      <c r="A120" s="8" t="s">
        <v>112</v>
      </c>
      <c r="B120" s="7" t="s">
        <v>92</v>
      </c>
      <c r="C120" s="82">
        <v>0.4582</v>
      </c>
      <c r="D120" s="92">
        <v>0.45069999999999999</v>
      </c>
      <c r="E120" s="71">
        <f t="shared" si="1"/>
        <v>101.6640781007322</v>
      </c>
    </row>
    <row r="121" spans="1:5" ht="18">
      <c r="A121" s="8" t="s">
        <v>114</v>
      </c>
      <c r="B121" s="6" t="s">
        <v>92</v>
      </c>
      <c r="C121" s="82">
        <v>0.13400000000000001</v>
      </c>
      <c r="D121" s="92">
        <v>0.13389999999999999</v>
      </c>
      <c r="E121" s="71">
        <f t="shared" si="1"/>
        <v>100.07468259895444</v>
      </c>
    </row>
    <row r="122" spans="1:5" ht="72">
      <c r="A122" s="36" t="s">
        <v>119</v>
      </c>
      <c r="B122" s="6" t="s">
        <v>92</v>
      </c>
      <c r="C122" s="82">
        <f>C118+C119+C120+0.0953+0.008</f>
        <v>1.8709</v>
      </c>
      <c r="D122" s="82">
        <f>D118+D119+D120+0.0943+0.009</f>
        <v>1.8834</v>
      </c>
      <c r="E122" s="71">
        <f t="shared" si="1"/>
        <v>99.336306679409574</v>
      </c>
    </row>
    <row r="123" spans="1:5" ht="18">
      <c r="A123" s="37" t="s">
        <v>113</v>
      </c>
      <c r="B123" s="28"/>
      <c r="C123" s="89"/>
      <c r="D123" s="89"/>
      <c r="E123" s="71"/>
    </row>
    <row r="124" spans="1:5" ht="36">
      <c r="A124" s="25" t="s">
        <v>131</v>
      </c>
      <c r="B124" s="7" t="s">
        <v>92</v>
      </c>
      <c r="C124" s="82">
        <v>9.5299999999999996E-2</v>
      </c>
      <c r="D124" s="82">
        <v>9.4299999999999995E-2</v>
      </c>
      <c r="E124" s="71">
        <f t="shared" si="1"/>
        <v>101.06044538706256</v>
      </c>
    </row>
    <row r="125" spans="1:5" ht="18">
      <c r="A125" s="8" t="s">
        <v>31</v>
      </c>
      <c r="B125" s="7" t="s">
        <v>92</v>
      </c>
      <c r="C125" s="82">
        <v>9.5299999999999996E-2</v>
      </c>
      <c r="D125" s="82">
        <v>9.4299999999999995E-2</v>
      </c>
      <c r="E125" s="71">
        <f t="shared" si="1"/>
        <v>101.06044538706256</v>
      </c>
    </row>
    <row r="126" spans="1:5" ht="18">
      <c r="A126" s="38" t="s">
        <v>127</v>
      </c>
      <c r="B126" s="7" t="s">
        <v>92</v>
      </c>
      <c r="C126" s="89"/>
      <c r="D126" s="89"/>
      <c r="E126" s="71"/>
    </row>
    <row r="127" spans="1:5" ht="18">
      <c r="A127" s="8" t="s">
        <v>115</v>
      </c>
      <c r="B127" s="6" t="s">
        <v>72</v>
      </c>
      <c r="C127" s="82">
        <f>C118</f>
        <v>0.33660000000000001</v>
      </c>
      <c r="D127" s="82">
        <f>D118</f>
        <v>0.34129999999999999</v>
      </c>
      <c r="E127" s="71">
        <f t="shared" si="1"/>
        <v>98.622912393788468</v>
      </c>
    </row>
    <row r="128" spans="1:5" ht="36">
      <c r="A128" s="53" t="s">
        <v>95</v>
      </c>
      <c r="B128" s="6" t="s">
        <v>46</v>
      </c>
      <c r="C128" s="76">
        <v>2.9</v>
      </c>
      <c r="D128" s="76">
        <v>2.7</v>
      </c>
      <c r="E128" s="90"/>
    </row>
    <row r="129" spans="1:5" ht="18">
      <c r="A129" s="9" t="s">
        <v>96</v>
      </c>
      <c r="B129" s="7" t="s">
        <v>50</v>
      </c>
      <c r="C129" s="85">
        <v>10302.33</v>
      </c>
      <c r="D129" s="71">
        <v>9374.91</v>
      </c>
      <c r="E129" s="71">
        <f>C129/D129*100</f>
        <v>109.89257496871969</v>
      </c>
    </row>
    <row r="130" spans="1:5" ht="36">
      <c r="A130" s="9" t="s">
        <v>97</v>
      </c>
      <c r="B130" s="7" t="s">
        <v>50</v>
      </c>
      <c r="C130" s="71">
        <v>25222.400000000001</v>
      </c>
      <c r="D130" s="71">
        <v>24061</v>
      </c>
      <c r="E130" s="71">
        <f t="shared" ref="E130:E147" si="2">C130/D130*100</f>
        <v>104.82689830015379</v>
      </c>
    </row>
    <row r="131" spans="1:5" ht="18">
      <c r="A131" s="3" t="s">
        <v>94</v>
      </c>
      <c r="B131" s="28"/>
      <c r="C131" s="89"/>
      <c r="D131" s="82"/>
      <c r="E131" s="71"/>
    </row>
    <row r="132" spans="1:5" ht="36">
      <c r="A132" s="43" t="s">
        <v>1</v>
      </c>
      <c r="B132" s="6" t="s">
        <v>50</v>
      </c>
      <c r="C132" s="76">
        <v>20242.900000000001</v>
      </c>
      <c r="D132" s="76">
        <v>17803.099999999999</v>
      </c>
      <c r="E132" s="71">
        <f t="shared" si="2"/>
        <v>113.70435485954695</v>
      </c>
    </row>
    <row r="133" spans="1:5" ht="36">
      <c r="A133" s="43" t="s">
        <v>17</v>
      </c>
      <c r="B133" s="6" t="s">
        <v>50</v>
      </c>
      <c r="C133" s="76">
        <v>20183.5</v>
      </c>
      <c r="D133" s="76">
        <v>17483.3</v>
      </c>
      <c r="E133" s="71">
        <f t="shared" si="2"/>
        <v>115.44445270629686</v>
      </c>
    </row>
    <row r="134" spans="1:5" ht="18">
      <c r="A134" s="43" t="s">
        <v>2</v>
      </c>
      <c r="B134" s="7" t="s">
        <v>50</v>
      </c>
      <c r="C134" s="71">
        <v>20649.3</v>
      </c>
      <c r="D134" s="76">
        <v>19843.560000000001</v>
      </c>
      <c r="E134" s="71">
        <f t="shared" si="2"/>
        <v>104.06046092535814</v>
      </c>
    </row>
    <row r="135" spans="1:5" ht="18">
      <c r="A135" s="25" t="s">
        <v>3</v>
      </c>
      <c r="B135" s="7" t="s">
        <v>50</v>
      </c>
      <c r="C135" s="71">
        <v>0</v>
      </c>
      <c r="D135" s="71">
        <v>0</v>
      </c>
      <c r="E135" s="71">
        <v>0</v>
      </c>
    </row>
    <row r="136" spans="1:5" ht="18">
      <c r="A136" s="54" t="s">
        <v>109</v>
      </c>
      <c r="B136" s="7" t="s">
        <v>50</v>
      </c>
      <c r="C136" s="71">
        <v>0</v>
      </c>
      <c r="D136" s="71">
        <v>0</v>
      </c>
      <c r="E136" s="71">
        <v>0</v>
      </c>
    </row>
    <row r="137" spans="1:5" ht="18">
      <c r="A137" s="54" t="s">
        <v>110</v>
      </c>
      <c r="B137" s="7" t="s">
        <v>50</v>
      </c>
      <c r="C137" s="71">
        <v>40145.9</v>
      </c>
      <c r="D137" s="71">
        <v>38962.699999999997</v>
      </c>
      <c r="E137" s="71">
        <f t="shared" si="2"/>
        <v>103.03675053320227</v>
      </c>
    </row>
    <row r="138" spans="1:5" ht="36">
      <c r="A138" s="43" t="s">
        <v>4</v>
      </c>
      <c r="B138" s="7" t="s">
        <v>50</v>
      </c>
      <c r="C138" s="71">
        <v>36792.9</v>
      </c>
      <c r="D138" s="71">
        <v>34841</v>
      </c>
      <c r="E138" s="71">
        <f t="shared" si="2"/>
        <v>105.60230762607274</v>
      </c>
    </row>
    <row r="139" spans="1:5" ht="36">
      <c r="A139" s="43" t="s">
        <v>5</v>
      </c>
      <c r="B139" s="7" t="s">
        <v>50</v>
      </c>
      <c r="C139" s="71">
        <v>0</v>
      </c>
      <c r="D139" s="71">
        <v>0</v>
      </c>
      <c r="E139" s="71">
        <v>0</v>
      </c>
    </row>
    <row r="140" spans="1:5" ht="18">
      <c r="A140" s="54" t="s">
        <v>29</v>
      </c>
      <c r="B140" s="7" t="s">
        <v>50</v>
      </c>
      <c r="C140" s="71">
        <v>0</v>
      </c>
      <c r="D140" s="71">
        <v>0</v>
      </c>
      <c r="E140" s="71">
        <v>0</v>
      </c>
    </row>
    <row r="141" spans="1:5" ht="36">
      <c r="A141" s="25" t="s">
        <v>6</v>
      </c>
      <c r="B141" s="7" t="s">
        <v>50</v>
      </c>
      <c r="C141" s="71">
        <v>18921.8</v>
      </c>
      <c r="D141" s="71">
        <v>20888.900000000001</v>
      </c>
      <c r="E141" s="71">
        <f t="shared" si="2"/>
        <v>90.583036923916509</v>
      </c>
    </row>
    <row r="142" spans="1:5" ht="18">
      <c r="A142" s="25" t="s">
        <v>28</v>
      </c>
      <c r="B142" s="7" t="s">
        <v>50</v>
      </c>
      <c r="C142" s="71">
        <v>19065.7</v>
      </c>
      <c r="D142" s="71">
        <v>19079.7</v>
      </c>
      <c r="E142" s="71">
        <f t="shared" si="2"/>
        <v>99.926623584228267</v>
      </c>
    </row>
    <row r="143" spans="1:5" ht="18">
      <c r="A143" s="25" t="s">
        <v>30</v>
      </c>
      <c r="B143" s="7" t="s">
        <v>50</v>
      </c>
      <c r="C143" s="71">
        <v>0</v>
      </c>
      <c r="D143" s="71">
        <v>0</v>
      </c>
      <c r="E143" s="71">
        <v>0</v>
      </c>
    </row>
    <row r="144" spans="1:5" ht="36">
      <c r="A144" s="25" t="s">
        <v>108</v>
      </c>
      <c r="B144" s="7" t="s">
        <v>50</v>
      </c>
      <c r="C144" s="71">
        <v>37114.9</v>
      </c>
      <c r="D144" s="71">
        <v>34336.400000000001</v>
      </c>
      <c r="E144" s="71">
        <f t="shared" si="2"/>
        <v>108.0919956664065</v>
      </c>
    </row>
    <row r="145" spans="1:5" ht="18">
      <c r="A145" s="8" t="s">
        <v>111</v>
      </c>
      <c r="B145" s="7" t="s">
        <v>50</v>
      </c>
      <c r="C145" s="71">
        <v>19648.2</v>
      </c>
      <c r="D145" s="71">
        <v>19278</v>
      </c>
      <c r="E145" s="71">
        <f t="shared" si="2"/>
        <v>101.92032368502957</v>
      </c>
    </row>
    <row r="146" spans="1:5" ht="18">
      <c r="A146" s="8" t="s">
        <v>112</v>
      </c>
      <c r="B146" s="7" t="s">
        <v>50</v>
      </c>
      <c r="C146" s="71">
        <v>20369.099999999999</v>
      </c>
      <c r="D146" s="71">
        <v>19166</v>
      </c>
      <c r="E146" s="71">
        <f t="shared" si="2"/>
        <v>106.27726181780235</v>
      </c>
    </row>
    <row r="147" spans="1:5" ht="18">
      <c r="A147" s="8" t="s">
        <v>114</v>
      </c>
      <c r="B147" s="7" t="s">
        <v>50</v>
      </c>
      <c r="C147" s="71">
        <v>25093.8</v>
      </c>
      <c r="D147" s="71">
        <v>25267.200000000001</v>
      </c>
      <c r="E147" s="71">
        <f t="shared" si="2"/>
        <v>99.313734802431611</v>
      </c>
    </row>
    <row r="148" spans="1:5" ht="72">
      <c r="A148" s="36" t="s">
        <v>119</v>
      </c>
      <c r="B148" s="7" t="s">
        <v>50</v>
      </c>
      <c r="C148" s="85"/>
      <c r="D148" s="71"/>
      <c r="E148" s="68"/>
    </row>
    <row r="149" spans="1:5" ht="18">
      <c r="A149" s="37" t="s">
        <v>113</v>
      </c>
      <c r="B149" s="7" t="s">
        <v>50</v>
      </c>
      <c r="C149" s="85"/>
      <c r="D149" s="71"/>
      <c r="E149" s="68"/>
    </row>
    <row r="150" spans="1:5" ht="36">
      <c r="A150" s="25" t="s">
        <v>131</v>
      </c>
      <c r="B150" s="7" t="s">
        <v>50</v>
      </c>
      <c r="C150" s="71">
        <f>C147</f>
        <v>25093.8</v>
      </c>
      <c r="D150" s="71">
        <f>D147</f>
        <v>25267.200000000001</v>
      </c>
      <c r="E150" s="71">
        <f t="shared" ref="E150:E158" si="3">C150/D150*100</f>
        <v>99.313734802431611</v>
      </c>
    </row>
    <row r="151" spans="1:5" ht="18">
      <c r="A151" s="8" t="s">
        <v>31</v>
      </c>
      <c r="B151" s="7" t="s">
        <v>50</v>
      </c>
      <c r="C151" s="71">
        <f>C147</f>
        <v>25093.8</v>
      </c>
      <c r="D151" s="71">
        <f>D147</f>
        <v>25267.200000000001</v>
      </c>
      <c r="E151" s="71">
        <f t="shared" si="3"/>
        <v>99.313734802431611</v>
      </c>
    </row>
    <row r="152" spans="1:5" ht="18">
      <c r="A152" s="38" t="s">
        <v>127</v>
      </c>
      <c r="B152" s="7" t="s">
        <v>50</v>
      </c>
      <c r="C152" s="85"/>
      <c r="D152" s="71"/>
      <c r="E152" s="68"/>
    </row>
    <row r="153" spans="1:5" ht="18">
      <c r="A153" s="8" t="s">
        <v>115</v>
      </c>
      <c r="B153" s="7" t="s">
        <v>50</v>
      </c>
      <c r="C153" s="71">
        <f>C144</f>
        <v>37114.9</v>
      </c>
      <c r="D153" s="71">
        <f>D144</f>
        <v>34336.400000000001</v>
      </c>
      <c r="E153" s="71">
        <f t="shared" si="3"/>
        <v>108.0919956664065</v>
      </c>
    </row>
    <row r="154" spans="1:5" ht="18">
      <c r="A154" s="27" t="s">
        <v>98</v>
      </c>
      <c r="B154" s="7" t="s">
        <v>40</v>
      </c>
      <c r="C154" s="85">
        <v>0.45</v>
      </c>
      <c r="D154" s="71">
        <v>1.3423</v>
      </c>
      <c r="E154" s="71">
        <f t="shared" si="3"/>
        <v>33.524547418609849</v>
      </c>
    </row>
    <row r="155" spans="1:5" ht="18">
      <c r="A155" s="29" t="s">
        <v>99</v>
      </c>
      <c r="B155" s="7" t="s">
        <v>40</v>
      </c>
      <c r="C155" s="86">
        <v>169.79</v>
      </c>
      <c r="D155" s="75">
        <v>182.56559999999999</v>
      </c>
      <c r="E155" s="71">
        <f t="shared" si="3"/>
        <v>93.002186611278361</v>
      </c>
    </row>
    <row r="156" spans="1:5" ht="36">
      <c r="A156" s="11" t="s">
        <v>122</v>
      </c>
      <c r="B156" s="7" t="s">
        <v>50</v>
      </c>
      <c r="C156" s="71">
        <v>9923</v>
      </c>
      <c r="D156" s="71">
        <v>10081</v>
      </c>
      <c r="E156" s="71">
        <f t="shared" si="3"/>
        <v>98.432695169130042</v>
      </c>
    </row>
    <row r="157" spans="1:5" ht="54">
      <c r="A157" s="9" t="s">
        <v>100</v>
      </c>
      <c r="B157" s="7" t="s">
        <v>101</v>
      </c>
      <c r="C157" s="71">
        <f>C129/C156</f>
        <v>1.0382273505996171</v>
      </c>
      <c r="D157" s="71">
        <f>D129/D156</f>
        <v>0.92995833746652112</v>
      </c>
      <c r="E157" s="69"/>
    </row>
    <row r="158" spans="1:5" ht="36">
      <c r="A158" s="9" t="s">
        <v>102</v>
      </c>
      <c r="B158" s="7" t="s">
        <v>72</v>
      </c>
      <c r="C158" s="71">
        <v>5.73</v>
      </c>
      <c r="D158" s="71">
        <v>5.73</v>
      </c>
      <c r="E158" s="71">
        <f t="shared" si="3"/>
        <v>100</v>
      </c>
    </row>
    <row r="159" spans="1:5" ht="36">
      <c r="A159" s="9" t="s">
        <v>103</v>
      </c>
      <c r="B159" s="7" t="s">
        <v>46</v>
      </c>
      <c r="C159" s="71">
        <v>36.409999999999997</v>
      </c>
      <c r="D159" s="71">
        <v>36.409999999999997</v>
      </c>
      <c r="E159" s="69"/>
    </row>
    <row r="160" spans="1:5" ht="18">
      <c r="A160" s="9" t="s">
        <v>104</v>
      </c>
      <c r="B160" s="22" t="s">
        <v>106</v>
      </c>
      <c r="C160" s="71">
        <v>0</v>
      </c>
      <c r="D160" s="71">
        <v>0</v>
      </c>
      <c r="E160" s="71">
        <v>0</v>
      </c>
    </row>
    <row r="161" spans="1:5" ht="18">
      <c r="A161" s="30" t="s">
        <v>105</v>
      </c>
      <c r="B161" s="22" t="s">
        <v>106</v>
      </c>
      <c r="C161" s="91">
        <v>0</v>
      </c>
      <c r="D161" s="91">
        <v>0</v>
      </c>
      <c r="E161" s="83">
        <v>0</v>
      </c>
    </row>
    <row r="162" spans="1:5" ht="18">
      <c r="A162" s="39"/>
      <c r="B162" s="40"/>
      <c r="C162" s="41"/>
      <c r="D162" s="41"/>
      <c r="E162" s="42"/>
    </row>
    <row r="163" spans="1:5" ht="39.75" customHeight="1">
      <c r="A163" s="110" t="s">
        <v>128</v>
      </c>
      <c r="B163" s="110"/>
      <c r="C163" s="110"/>
      <c r="D163" s="110"/>
      <c r="E163" s="110"/>
    </row>
    <row r="164" spans="1:5" ht="15.6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62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60" workbookViewId="0">
      <selection activeCell="B1" sqref="B1"/>
    </sheetView>
  </sheetViews>
  <sheetFormatPr defaultRowHeight="13.2"/>
  <cols>
    <col min="1" max="1" width="5.5546875" customWidth="1"/>
    <col min="2" max="2" width="27.44140625" customWidth="1"/>
    <col min="3" max="3" width="46" customWidth="1"/>
    <col min="4" max="4" width="23.44140625" customWidth="1"/>
    <col min="5" max="5" width="22.44140625" customWidth="1"/>
    <col min="6" max="6" width="21.33203125" customWidth="1"/>
    <col min="7" max="7" width="26.33203125" customWidth="1"/>
    <col min="8" max="8" width="26.6640625" customWidth="1"/>
  </cols>
  <sheetData>
    <row r="1" spans="1:9" s="35" customFormat="1" ht="26.25" customHeight="1">
      <c r="G1" s="99"/>
      <c r="H1" s="100" t="s">
        <v>16</v>
      </c>
      <c r="I1" s="101"/>
    </row>
    <row r="2" spans="1:9" s="35" customFormat="1"/>
    <row r="3" spans="1:9" s="35" customFormat="1" ht="76.5" customHeight="1">
      <c r="A3" s="124" t="s">
        <v>151</v>
      </c>
      <c r="B3" s="124"/>
      <c r="C3" s="124"/>
      <c r="D3" s="124"/>
      <c r="E3" s="124"/>
      <c r="F3" s="124"/>
      <c r="G3" s="124"/>
      <c r="H3" s="124"/>
    </row>
    <row r="4" spans="1:9" s="35" customFormat="1" ht="29.25" customHeight="1">
      <c r="A4" s="94"/>
      <c r="B4" s="94"/>
      <c r="C4" s="94"/>
      <c r="D4" s="102"/>
      <c r="E4" s="102"/>
      <c r="F4" s="102"/>
      <c r="G4" s="102"/>
    </row>
    <row r="5" spans="1:9" s="35" customFormat="1" ht="174">
      <c r="A5" s="103" t="s">
        <v>8</v>
      </c>
      <c r="B5" s="103" t="s">
        <v>9</v>
      </c>
      <c r="C5" s="103" t="s">
        <v>10</v>
      </c>
      <c r="D5" s="103" t="s">
        <v>15</v>
      </c>
      <c r="E5" s="103" t="s">
        <v>139</v>
      </c>
      <c r="F5" s="103" t="s">
        <v>11</v>
      </c>
      <c r="G5" s="103" t="s">
        <v>13</v>
      </c>
      <c r="H5" s="103" t="s">
        <v>14</v>
      </c>
    </row>
    <row r="6" spans="1:9" s="105" customFormat="1" ht="54">
      <c r="A6" s="104">
        <v>1</v>
      </c>
      <c r="B6" s="104" t="s">
        <v>134</v>
      </c>
      <c r="C6" s="104" t="s">
        <v>133</v>
      </c>
      <c r="D6" s="104" t="s">
        <v>132</v>
      </c>
      <c r="E6" s="104" t="s">
        <v>135</v>
      </c>
      <c r="F6" s="104">
        <v>62.7</v>
      </c>
      <c r="G6" s="104">
        <v>5</v>
      </c>
      <c r="H6" s="104" t="s">
        <v>136</v>
      </c>
    </row>
    <row r="7" spans="1:9" s="105" customFormat="1" ht="72">
      <c r="A7" s="104">
        <v>2</v>
      </c>
      <c r="B7" s="104" t="s">
        <v>138</v>
      </c>
      <c r="C7" s="104" t="s">
        <v>137</v>
      </c>
      <c r="D7" s="104" t="s">
        <v>132</v>
      </c>
      <c r="E7" s="104" t="s">
        <v>152</v>
      </c>
      <c r="F7" s="104">
        <v>144.5</v>
      </c>
      <c r="G7" s="104">
        <v>0</v>
      </c>
      <c r="H7" s="104" t="s">
        <v>150</v>
      </c>
    </row>
    <row r="8" spans="1:9" s="105" customFormat="1" ht="72">
      <c r="A8" s="104">
        <v>3</v>
      </c>
      <c r="B8" s="104" t="s">
        <v>138</v>
      </c>
      <c r="C8" s="104" t="s">
        <v>140</v>
      </c>
      <c r="D8" s="104" t="s">
        <v>132</v>
      </c>
      <c r="E8" s="104" t="s">
        <v>152</v>
      </c>
      <c r="F8" s="104">
        <v>10.5</v>
      </c>
      <c r="G8" s="104">
        <v>0</v>
      </c>
      <c r="H8" s="104" t="s">
        <v>150</v>
      </c>
    </row>
    <row r="9" spans="1:9" s="105" customFormat="1" ht="54">
      <c r="A9" s="104">
        <v>4</v>
      </c>
      <c r="B9" s="104" t="s">
        <v>142</v>
      </c>
      <c r="C9" s="104" t="s">
        <v>141</v>
      </c>
      <c r="D9" s="104" t="s">
        <v>132</v>
      </c>
      <c r="E9" s="104" t="s">
        <v>152</v>
      </c>
      <c r="F9" s="104"/>
      <c r="G9" s="104">
        <v>0</v>
      </c>
      <c r="H9" s="104" t="s">
        <v>143</v>
      </c>
    </row>
    <row r="10" spans="1:9" s="105" customFormat="1" ht="54">
      <c r="A10" s="104">
        <v>5</v>
      </c>
      <c r="B10" s="104" t="s">
        <v>145</v>
      </c>
      <c r="C10" s="104" t="s">
        <v>144</v>
      </c>
      <c r="D10" s="104" t="s">
        <v>132</v>
      </c>
      <c r="E10" s="104" t="s">
        <v>146</v>
      </c>
      <c r="F10" s="106">
        <v>150</v>
      </c>
      <c r="G10" s="104">
        <v>30</v>
      </c>
      <c r="H10" s="104" t="s">
        <v>143</v>
      </c>
    </row>
    <row r="11" spans="1:9" s="105" customFormat="1" ht="54">
      <c r="A11" s="104">
        <v>6</v>
      </c>
      <c r="B11" s="104" t="s">
        <v>138</v>
      </c>
      <c r="C11" s="104" t="s">
        <v>147</v>
      </c>
      <c r="D11" s="104" t="s">
        <v>132</v>
      </c>
      <c r="E11" s="104" t="s">
        <v>152</v>
      </c>
      <c r="F11" s="106">
        <v>170</v>
      </c>
      <c r="G11" s="104">
        <v>0</v>
      </c>
      <c r="H11" s="104" t="s">
        <v>143</v>
      </c>
    </row>
    <row r="12" spans="1:9" s="105" customFormat="1" ht="54">
      <c r="A12" s="104">
        <v>7</v>
      </c>
      <c r="B12" s="104" t="s">
        <v>149</v>
      </c>
      <c r="C12" s="104" t="s">
        <v>148</v>
      </c>
      <c r="D12" s="104" t="s">
        <v>132</v>
      </c>
      <c r="E12" s="104" t="s">
        <v>146</v>
      </c>
      <c r="F12" s="106">
        <v>150</v>
      </c>
      <c r="G12" s="104">
        <v>0</v>
      </c>
      <c r="H12" s="104" t="s">
        <v>143</v>
      </c>
    </row>
    <row r="13" spans="1:9" s="35" customFormat="1" ht="18" hidden="1" customHeight="1">
      <c r="A13" s="125"/>
      <c r="B13" s="127"/>
      <c r="C13" s="127"/>
      <c r="D13" s="127"/>
      <c r="E13" s="107"/>
      <c r="F13" s="123"/>
      <c r="G13" s="123"/>
      <c r="H13" s="123"/>
    </row>
    <row r="14" spans="1:9" s="35" customFormat="1" ht="18" hidden="1" customHeight="1">
      <c r="A14" s="126"/>
      <c r="B14" s="127" t="s">
        <v>12</v>
      </c>
      <c r="C14" s="127"/>
      <c r="D14" s="127"/>
      <c r="E14" s="104"/>
      <c r="F14" s="123"/>
      <c r="G14" s="123"/>
      <c r="H14" s="123"/>
    </row>
    <row r="15" spans="1:9" s="35" customFormat="1" ht="27.75" customHeight="1">
      <c r="A15" s="122" t="s">
        <v>107</v>
      </c>
      <c r="B15" s="122"/>
      <c r="C15" s="122"/>
      <c r="D15" s="122"/>
      <c r="E15" s="108"/>
      <c r="F15" s="109"/>
      <c r="G15" s="109"/>
      <c r="H15" s="109"/>
    </row>
  </sheetData>
  <mergeCells count="9">
    <mergeCell ref="A15:D15"/>
    <mergeCell ref="F13:F14"/>
    <mergeCell ref="G13:G14"/>
    <mergeCell ref="A3:H3"/>
    <mergeCell ref="A13:A14"/>
    <mergeCell ref="B13:B14"/>
    <mergeCell ref="C13:C14"/>
    <mergeCell ref="D13:D14"/>
    <mergeCell ref="H13:H14"/>
  </mergeCells>
  <phoneticPr fontId="17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Аналит.отчет</vt:lpstr>
      <vt:lpstr>Инвест. проекты</vt:lpstr>
      <vt:lpstr>Аналит.отчет!Заголовки_для_печати</vt:lpstr>
      <vt:lpstr>Аналит.отчет!Область_печати</vt:lpstr>
      <vt:lpstr>'Инвест. проекты'!Область_печати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2017-05-11T08:22:47Z</cp:lastPrinted>
  <dcterms:created xsi:type="dcterms:W3CDTF">2006-03-06T08:26:24Z</dcterms:created>
  <dcterms:modified xsi:type="dcterms:W3CDTF">2017-09-27T04:22:48Z</dcterms:modified>
</cp:coreProperties>
</file>